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714" activeTab="0"/>
  </bookViews>
  <sheets>
    <sheet name="лом окр " sheetId="1" r:id="rId1"/>
  </sheets>
  <definedNames>
    <definedName name="Excel_BuiltIn_Print_Area_1">#REF!</definedName>
    <definedName name="Excel_BuiltIn_Print_Area_1_1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<sst xmlns="http://schemas.openxmlformats.org/spreadsheetml/2006/main" count="90" uniqueCount="57">
  <si>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</si>
  <si>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</si>
  <si>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</si>
  <si>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</si>
  <si>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Годовая стоимость работ (размер платы) в руб. по многоквартирным домам</t>
  </si>
  <si>
    <t>Периодичность</t>
  </si>
  <si>
    <t>на 1 кв.м.</t>
  </si>
  <si>
    <t>I. Содержание помещений общего пользования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</si>
  <si>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</si>
  <si>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</si>
  <si>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</si>
  <si>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</si>
  <si>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</si>
  <si>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</si>
  <si>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</si>
  <si>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</si>
  <si>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</t>
  </si>
  <si>
    <t>по мере необходимости. Начало работ не позднее _____ часов после начала снегопада</t>
  </si>
  <si>
    <t>10. Вывоз твердых бытовых отходов, жидких бытовых отходов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</si>
  <si>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</si>
  <si>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</si>
  <si>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</si>
  <si>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Расконсервирование и ремонт поливочной системы, консервация системы центрального отопления, ремонт просевшей отмостки</t>
  </si>
  <si>
    <t>13. Замена разбитых стекол окон и дверей в помещениях общего пользования</t>
  </si>
  <si>
    <t>по мере необходимости в течение          (указать период устранения неисправности)</t>
  </si>
  <si>
    <t>14.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</si>
  <si>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</si>
  <si>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</si>
  <si>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16. Аварийное обслуживание</t>
  </si>
  <si>
    <t>17. Дератизация, дезинсекция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</si>
  <si>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</si>
  <si>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</si>
  <si>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</si>
  <si>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Приложение № 2</t>
  </si>
  <si>
    <t>1. Подметание  и влажная уборка полов во всех помещениях общего пользования</t>
  </si>
  <si>
    <t>V. Техническое обслуживание и текущий ремонт лифтов</t>
  </si>
  <si>
    <t>3 раз(а) в неделю</t>
  </si>
  <si>
    <t>5 раз(а) в неделю</t>
  </si>
  <si>
    <t>12 раз(а) в месяц</t>
  </si>
  <si>
    <t>4 раз(а) в неделю</t>
  </si>
  <si>
    <t>1 раз(а) в год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</si>
  <si>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____ раз(а) в год.</t>
  </si>
  <si>
    <t>о проведении открытого конкурса</t>
  </si>
  <si>
    <t>к Извещению и  документации</t>
  </si>
  <si>
    <t>постоянно</t>
  </si>
  <si>
    <t>постоянно
на системах водоснабжения, теплоснабжения, канализации, энергоснабжения</t>
  </si>
  <si>
    <t>VII. Расходы по управлению МКД</t>
  </si>
  <si>
    <t>VI. Передача показаний приборов учета эл. энергии</t>
  </si>
  <si>
    <t>ежемесячно</t>
  </si>
  <si>
    <t>Стоимость на 1 кв. м. общей площади жилого помещения (руб./мес.)  на 1 кв. м. с газоснабжением/без газоснабжения</t>
  </si>
  <si>
    <t>Лот №13</t>
  </si>
  <si>
    <t>6-14-ти этажные кирпичные жилые дома (без газоснабжения)</t>
  </si>
  <si>
    <t xml:space="preserve">18. Техническое обслуживание АУПС </t>
  </si>
  <si>
    <t>ул. Гагарина, 61</t>
  </si>
  <si>
    <t>2-5-ти этажные кирпичные жилые дома (без газоснабжения)</t>
  </si>
  <si>
    <t>пр. Советских космонавтов, 180</t>
  </si>
  <si>
    <t>Территориальный  округ Октябрьский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</si>
</sst>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4"/>
  <sheetViews>
    <sheetView tabSelected="1" zoomScale="80" zoomScaleNormal="80" zoomScalePageLayoutView="0" workbookViewId="0" topLeftCell="A1">
      <pane xSplit="6" ySplit="13" topLeftCell="G29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I46" sqref="I46:L46"/>
    </sheetView>
  </sheetViews>
  <sheetFormatPr defaultColWidth="9.00390625" defaultRowHeight="12.75"/>
  <cols>
    <col min="1" max="6" width="9.125" style="1" customWidth="1"/>
    <col min="7" max="7" width="24.125" style="1" customWidth="1"/>
    <col min="8" max="8" width="9.25390625" style="1" customWidth="1"/>
    <col min="9" max="9" width="19.625" style="1" customWidth="1"/>
    <col min="10" max="10" width="24.125" style="1" customWidth="1"/>
    <col min="11" max="11" width="9.25390625" style="1" customWidth="1"/>
    <col min="12" max="12" width="19.625" style="1" customWidth="1"/>
    <col min="13" max="13" width="12.75390625" style="1" customWidth="1"/>
    <col min="14" max="14" width="5.375" style="1" customWidth="1"/>
    <col min="15" max="15" width="14.25390625" style="1" customWidth="1"/>
    <col min="16" max="16" width="9.125" style="30" customWidth="1"/>
    <col min="17" max="160" width="9.125" style="1" customWidth="1"/>
  </cols>
  <sheetData>
    <row r="1" spans="9:14" ht="15.75">
      <c r="I1" s="15"/>
      <c r="L1" s="15" t="s">
        <v>33</v>
      </c>
      <c r="M1" s="15"/>
      <c r="N1" s="15"/>
    </row>
    <row r="2" spans="9:14" ht="15.75">
      <c r="I2" s="16"/>
      <c r="L2" s="16" t="s">
        <v>43</v>
      </c>
      <c r="M2" s="16"/>
      <c r="N2" s="16"/>
    </row>
    <row r="3" spans="9:14" ht="15.75">
      <c r="I3" s="16"/>
      <c r="L3" s="16" t="s">
        <v>42</v>
      </c>
      <c r="M3" s="16"/>
      <c r="N3" s="16"/>
    </row>
    <row r="4" ht="5.25" customHeight="1"/>
    <row r="5" spans="1:7" ht="13.5">
      <c r="A5" s="54" t="s">
        <v>0</v>
      </c>
      <c r="B5" s="54"/>
      <c r="C5" s="54"/>
      <c r="D5" s="54"/>
      <c r="E5" s="54"/>
      <c r="F5" s="54"/>
      <c r="G5" s="54"/>
    </row>
    <row r="6" spans="1:7" ht="13.5">
      <c r="A6" s="54" t="s">
        <v>1</v>
      </c>
      <c r="B6" s="54"/>
      <c r="C6" s="54"/>
      <c r="D6" s="54"/>
      <c r="E6" s="54"/>
      <c r="F6" s="54"/>
      <c r="G6" s="54"/>
    </row>
    <row r="7" spans="1:7" ht="13.5">
      <c r="A7" s="54" t="s">
        <v>2</v>
      </c>
      <c r="B7" s="54"/>
      <c r="C7" s="54"/>
      <c r="D7" s="54"/>
      <c r="E7" s="54"/>
      <c r="F7" s="54"/>
      <c r="G7" s="54"/>
    </row>
    <row r="8" spans="1:7" ht="13.5">
      <c r="A8" s="54" t="s">
        <v>32</v>
      </c>
      <c r="B8" s="54"/>
      <c r="C8" s="54"/>
      <c r="D8" s="54"/>
      <c r="E8" s="54"/>
      <c r="F8" s="54"/>
      <c r="G8" s="54"/>
    </row>
    <row r="9" spans="1:6" ht="6" customHeight="1">
      <c r="A9" s="2"/>
      <c r="B9" s="2"/>
      <c r="C9" s="2"/>
      <c r="D9" s="2"/>
      <c r="E9"/>
      <c r="F9" s="2"/>
    </row>
    <row r="10" spans="1:2" ht="12.75">
      <c r="A10" s="3" t="s">
        <v>50</v>
      </c>
      <c r="B10" s="3" t="s">
        <v>56</v>
      </c>
    </row>
    <row r="11" spans="1:12" ht="30" customHeight="1">
      <c r="A11" s="55" t="s">
        <v>3</v>
      </c>
      <c r="B11" s="55"/>
      <c r="C11" s="55"/>
      <c r="D11" s="55"/>
      <c r="E11" s="55"/>
      <c r="F11" s="55"/>
      <c r="G11" s="38" t="s">
        <v>4</v>
      </c>
      <c r="H11" s="39"/>
      <c r="I11" s="40"/>
      <c r="J11" s="38" t="s">
        <v>4</v>
      </c>
      <c r="K11" s="39"/>
      <c r="L11" s="40"/>
    </row>
    <row r="12" spans="1:21" ht="26.25" customHeight="1">
      <c r="A12" s="55"/>
      <c r="B12" s="55"/>
      <c r="C12" s="55"/>
      <c r="D12" s="55"/>
      <c r="E12" s="55"/>
      <c r="F12" s="55"/>
      <c r="G12" s="41" t="s">
        <v>51</v>
      </c>
      <c r="H12" s="41"/>
      <c r="I12" s="41"/>
      <c r="J12" s="41" t="s">
        <v>54</v>
      </c>
      <c r="K12" s="41"/>
      <c r="L12" s="41"/>
      <c r="O12" s="4"/>
      <c r="P12" s="7"/>
      <c r="Q12" s="4"/>
      <c r="U12" s="1">
        <v>100</v>
      </c>
    </row>
    <row r="13" spans="1:17" ht="28.5" customHeight="1">
      <c r="A13" s="55"/>
      <c r="B13" s="55"/>
      <c r="C13" s="55"/>
      <c r="D13" s="55"/>
      <c r="E13" s="55"/>
      <c r="F13" s="55"/>
      <c r="G13" s="8" t="s">
        <v>5</v>
      </c>
      <c r="H13" s="9" t="s">
        <v>6</v>
      </c>
      <c r="I13" s="10" t="s">
        <v>53</v>
      </c>
      <c r="J13" s="8" t="s">
        <v>5</v>
      </c>
      <c r="K13" s="9" t="s">
        <v>6</v>
      </c>
      <c r="L13" s="10" t="s">
        <v>55</v>
      </c>
      <c r="O13" s="4"/>
      <c r="P13" s="7"/>
      <c r="Q13" s="4"/>
    </row>
    <row r="14" spans="1:17" ht="22.5" customHeight="1">
      <c r="A14" s="52" t="s">
        <v>7</v>
      </c>
      <c r="B14" s="52"/>
      <c r="C14" s="52"/>
      <c r="D14" s="52"/>
      <c r="E14" s="52"/>
      <c r="F14" s="52"/>
      <c r="G14" s="11"/>
      <c r="H14" s="12">
        <f>H15+H16+H17+H18</f>
        <v>3.0300000000000002</v>
      </c>
      <c r="I14" s="13">
        <f>SUM(I15:I18)</f>
        <v>192744.36</v>
      </c>
      <c r="J14" s="11"/>
      <c r="K14" s="12">
        <f>K15+K16+K17+K18</f>
        <v>2.45</v>
      </c>
      <c r="L14" s="13">
        <f>SUM(L15:L18)</f>
        <v>121263.24000000002</v>
      </c>
      <c r="O14" s="31"/>
      <c r="P14" s="31"/>
      <c r="Q14" s="4"/>
    </row>
    <row r="15" spans="1:17" ht="29.25" customHeight="1">
      <c r="A15" s="48" t="s">
        <v>34</v>
      </c>
      <c r="B15" s="53"/>
      <c r="C15" s="53"/>
      <c r="D15" s="53"/>
      <c r="E15" s="53"/>
      <c r="F15" s="53"/>
      <c r="G15" s="17" t="s">
        <v>37</v>
      </c>
      <c r="H15" s="18">
        <v>2.75</v>
      </c>
      <c r="I15" s="18">
        <f>H15*$I$40*12</f>
        <v>174933</v>
      </c>
      <c r="J15" s="17" t="s">
        <v>37</v>
      </c>
      <c r="K15" s="18">
        <v>2.45</v>
      </c>
      <c r="L15" s="18">
        <f>K15*$L$40*12</f>
        <v>121263.24000000002</v>
      </c>
      <c r="O15" s="32"/>
      <c r="P15" s="7"/>
      <c r="Q15" s="4"/>
    </row>
    <row r="16" spans="1:17" ht="12.75">
      <c r="A16" s="46" t="s">
        <v>8</v>
      </c>
      <c r="B16" s="46"/>
      <c r="C16" s="46"/>
      <c r="D16" s="46"/>
      <c r="E16" s="46"/>
      <c r="F16" s="46"/>
      <c r="G16" s="17" t="s">
        <v>36</v>
      </c>
      <c r="H16" s="18">
        <v>0.28</v>
      </c>
      <c r="I16" s="18">
        <f>H16*$I$40*12</f>
        <v>17811.36</v>
      </c>
      <c r="J16" s="17" t="s">
        <v>36</v>
      </c>
      <c r="K16" s="18">
        <v>0</v>
      </c>
      <c r="L16" s="18">
        <f>K16*$I$40*12</f>
        <v>0</v>
      </c>
      <c r="O16" s="32"/>
      <c r="P16" s="7"/>
      <c r="Q16" s="4"/>
    </row>
    <row r="17" spans="1:17" ht="12.75">
      <c r="A17" s="46" t="s">
        <v>9</v>
      </c>
      <c r="B17" s="46"/>
      <c r="C17" s="46"/>
      <c r="D17" s="46"/>
      <c r="E17" s="46"/>
      <c r="F17" s="46"/>
      <c r="G17" s="17" t="s">
        <v>36</v>
      </c>
      <c r="H17" s="18">
        <v>0</v>
      </c>
      <c r="I17" s="18">
        <f>H17*$I$40*12</f>
        <v>0</v>
      </c>
      <c r="J17" s="17" t="s">
        <v>36</v>
      </c>
      <c r="K17" s="18">
        <v>0</v>
      </c>
      <c r="L17" s="18">
        <f>K17*$I$40*12</f>
        <v>0</v>
      </c>
      <c r="O17" s="32"/>
      <c r="P17" s="7"/>
      <c r="Q17" s="4"/>
    </row>
    <row r="18" spans="1:17" ht="12.75">
      <c r="A18" s="46" t="s">
        <v>10</v>
      </c>
      <c r="B18" s="46"/>
      <c r="C18" s="46"/>
      <c r="D18" s="46"/>
      <c r="E18" s="46"/>
      <c r="F18" s="46"/>
      <c r="G18" s="17" t="s">
        <v>38</v>
      </c>
      <c r="H18" s="18">
        <v>0</v>
      </c>
      <c r="I18" s="18">
        <f>H18*$I$40*12</f>
        <v>0</v>
      </c>
      <c r="J18" s="17" t="s">
        <v>38</v>
      </c>
      <c r="K18" s="18">
        <v>0</v>
      </c>
      <c r="L18" s="18">
        <f>K18*$I$40*12</f>
        <v>0</v>
      </c>
      <c r="O18" s="32"/>
      <c r="P18" s="7"/>
      <c r="Q18" s="4"/>
    </row>
    <row r="19" spans="1:17" ht="36.75" customHeight="1">
      <c r="A19" s="50" t="s">
        <v>11</v>
      </c>
      <c r="B19" s="50"/>
      <c r="C19" s="50"/>
      <c r="D19" s="50"/>
      <c r="E19" s="50"/>
      <c r="F19" s="50"/>
      <c r="G19" s="19"/>
      <c r="H19" s="20">
        <f>H20+H21+H22+H23+H24+H25</f>
        <v>3.6100000000000003</v>
      </c>
      <c r="I19" s="14">
        <f>I20+I21+I22+I23+I24+I25</f>
        <v>229639.32</v>
      </c>
      <c r="J19" s="19"/>
      <c r="K19" s="20">
        <f>K20+K21+K22+K23+K24+K25</f>
        <v>3.84</v>
      </c>
      <c r="L19" s="14">
        <f>L20+L21+L22+L23+L24+L25</f>
        <v>190061.56800000003</v>
      </c>
      <c r="O19" s="33"/>
      <c r="P19" s="33"/>
      <c r="Q19" s="4"/>
    </row>
    <row r="20" spans="1:17" ht="12.75">
      <c r="A20" s="46" t="s">
        <v>12</v>
      </c>
      <c r="B20" s="46"/>
      <c r="C20" s="46"/>
      <c r="D20" s="46"/>
      <c r="E20" s="46"/>
      <c r="F20" s="46"/>
      <c r="G20" s="17" t="s">
        <v>39</v>
      </c>
      <c r="H20" s="21">
        <v>0.26</v>
      </c>
      <c r="I20" s="22">
        <f aca="true" t="shared" si="0" ref="I20:I25">H20*$I$40*12</f>
        <v>16539.12</v>
      </c>
      <c r="J20" s="17" t="s">
        <v>39</v>
      </c>
      <c r="K20" s="21">
        <v>0.17</v>
      </c>
      <c r="L20" s="22">
        <f aca="true" t="shared" si="1" ref="L20:L25">K20*$L$40*12</f>
        <v>8414.184000000001</v>
      </c>
      <c r="O20" s="34"/>
      <c r="P20" s="7"/>
      <c r="Q20" s="4"/>
    </row>
    <row r="21" spans="1:17" ht="12.75">
      <c r="A21" s="46" t="s">
        <v>13</v>
      </c>
      <c r="B21" s="46"/>
      <c r="C21" s="46"/>
      <c r="D21" s="46"/>
      <c r="E21" s="46"/>
      <c r="F21" s="46"/>
      <c r="G21" s="17" t="s">
        <v>36</v>
      </c>
      <c r="H21" s="21">
        <v>0.38</v>
      </c>
      <c r="I21" s="22">
        <f t="shared" si="0"/>
        <v>24172.56</v>
      </c>
      <c r="J21" s="17" t="s">
        <v>36</v>
      </c>
      <c r="K21" s="21">
        <v>0.28</v>
      </c>
      <c r="L21" s="22">
        <f t="shared" si="1"/>
        <v>13858.656000000003</v>
      </c>
      <c r="O21" s="34"/>
      <c r="P21" s="7"/>
      <c r="Q21" s="4"/>
    </row>
    <row r="22" spans="1:17" ht="12.75">
      <c r="A22" s="46" t="s">
        <v>14</v>
      </c>
      <c r="B22" s="46"/>
      <c r="C22" s="46"/>
      <c r="D22" s="46"/>
      <c r="E22" s="46"/>
      <c r="F22" s="46"/>
      <c r="G22" s="17" t="s">
        <v>37</v>
      </c>
      <c r="H22" s="21">
        <v>0.32</v>
      </c>
      <c r="I22" s="22">
        <f t="shared" si="0"/>
        <v>20355.84</v>
      </c>
      <c r="J22" s="17" t="s">
        <v>37</v>
      </c>
      <c r="K22" s="21">
        <v>0.21</v>
      </c>
      <c r="L22" s="22">
        <f t="shared" si="1"/>
        <v>10393.992</v>
      </c>
      <c r="O22" s="34"/>
      <c r="P22" s="7"/>
      <c r="Q22" s="4"/>
    </row>
    <row r="23" spans="1:17" ht="12.75">
      <c r="A23" s="46" t="s">
        <v>15</v>
      </c>
      <c r="B23" s="46"/>
      <c r="C23" s="46"/>
      <c r="D23" s="46"/>
      <c r="E23" s="46"/>
      <c r="F23" s="46"/>
      <c r="G23" s="17" t="s">
        <v>36</v>
      </c>
      <c r="H23" s="21">
        <v>0.35</v>
      </c>
      <c r="I23" s="22">
        <f t="shared" si="0"/>
        <v>22264.199999999997</v>
      </c>
      <c r="J23" s="17" t="s">
        <v>36</v>
      </c>
      <c r="K23" s="21">
        <v>0.28</v>
      </c>
      <c r="L23" s="22">
        <f t="shared" si="1"/>
        <v>13858.656000000003</v>
      </c>
      <c r="O23" s="34"/>
      <c r="P23" s="7"/>
      <c r="Q23" s="4"/>
    </row>
    <row r="24" spans="1:17" ht="44.25" customHeight="1">
      <c r="A24" s="46" t="s">
        <v>16</v>
      </c>
      <c r="B24" s="46"/>
      <c r="C24" s="46"/>
      <c r="D24" s="46"/>
      <c r="E24" s="46"/>
      <c r="F24" s="46"/>
      <c r="G24" s="23" t="s">
        <v>17</v>
      </c>
      <c r="H24" s="21">
        <v>0.55</v>
      </c>
      <c r="I24" s="22">
        <f t="shared" si="0"/>
        <v>34986.600000000006</v>
      </c>
      <c r="J24" s="23" t="s">
        <v>17</v>
      </c>
      <c r="K24" s="21">
        <v>0.75</v>
      </c>
      <c r="L24" s="22">
        <f t="shared" si="1"/>
        <v>37121.4</v>
      </c>
      <c r="O24" s="34"/>
      <c r="P24" s="7"/>
      <c r="Q24" s="4"/>
    </row>
    <row r="25" spans="1:17" ht="12.75">
      <c r="A25" s="46" t="s">
        <v>18</v>
      </c>
      <c r="B25" s="46"/>
      <c r="C25" s="46"/>
      <c r="D25" s="46"/>
      <c r="E25" s="46"/>
      <c r="F25" s="46"/>
      <c r="G25" s="17" t="s">
        <v>36</v>
      </c>
      <c r="H25" s="21">
        <v>1.75</v>
      </c>
      <c r="I25" s="22">
        <f t="shared" si="0"/>
        <v>111321</v>
      </c>
      <c r="J25" s="17" t="s">
        <v>36</v>
      </c>
      <c r="K25" s="21">
        <v>2.15</v>
      </c>
      <c r="L25" s="22">
        <f t="shared" si="1"/>
        <v>106414.68000000002</v>
      </c>
      <c r="O25" s="34"/>
      <c r="P25" s="7"/>
      <c r="Q25" s="4"/>
    </row>
    <row r="26" spans="1:17" ht="26.25" customHeight="1">
      <c r="A26" s="50" t="s">
        <v>19</v>
      </c>
      <c r="B26" s="50"/>
      <c r="C26" s="50"/>
      <c r="D26" s="50"/>
      <c r="E26" s="50"/>
      <c r="F26" s="50"/>
      <c r="G26" s="19"/>
      <c r="H26" s="20">
        <f>H28+H29+H30</f>
        <v>3.37</v>
      </c>
      <c r="I26" s="14">
        <f>I28+I29+I30</f>
        <v>214372.44</v>
      </c>
      <c r="J26" s="19"/>
      <c r="K26" s="20">
        <f>K28+K29+K30</f>
        <v>3</v>
      </c>
      <c r="L26" s="14">
        <f>L28+L29+L30</f>
        <v>148485.6</v>
      </c>
      <c r="O26" s="33"/>
      <c r="P26" s="33"/>
      <c r="Q26" s="4"/>
    </row>
    <row r="27" spans="1:17" ht="12.75">
      <c r="A27" s="46" t="s">
        <v>20</v>
      </c>
      <c r="B27" s="46"/>
      <c r="C27" s="46"/>
      <c r="D27" s="46"/>
      <c r="E27" s="46"/>
      <c r="F27" s="46"/>
      <c r="G27" s="17" t="s">
        <v>21</v>
      </c>
      <c r="H27" s="21">
        <f>I27/478.2/12</f>
        <v>0</v>
      </c>
      <c r="I27" s="22">
        <v>0</v>
      </c>
      <c r="J27" s="17" t="s">
        <v>21</v>
      </c>
      <c r="K27" s="21">
        <v>0.05</v>
      </c>
      <c r="L27" s="22">
        <f>K27*$L$40*12</f>
        <v>2474.76</v>
      </c>
      <c r="O27" s="34"/>
      <c r="P27" s="7"/>
      <c r="Q27" s="4"/>
    </row>
    <row r="28" spans="1:17" ht="45.75" customHeight="1">
      <c r="A28" s="48" t="s">
        <v>22</v>
      </c>
      <c r="B28" s="48"/>
      <c r="C28" s="48"/>
      <c r="D28" s="48"/>
      <c r="E28" s="48"/>
      <c r="F28" s="48"/>
      <c r="G28" s="17" t="s">
        <v>40</v>
      </c>
      <c r="H28" s="21">
        <v>0.35</v>
      </c>
      <c r="I28" s="22">
        <f>H28*$I$40*12</f>
        <v>22264.199999999997</v>
      </c>
      <c r="J28" s="17" t="s">
        <v>40</v>
      </c>
      <c r="K28" s="21">
        <v>0.35</v>
      </c>
      <c r="L28" s="22">
        <f>K28*$L$40*12</f>
        <v>17323.32</v>
      </c>
      <c r="O28" s="34"/>
      <c r="P28" s="7"/>
      <c r="Q28" s="4"/>
    </row>
    <row r="29" spans="1:17" ht="53.25" customHeight="1">
      <c r="A29" s="48" t="s">
        <v>23</v>
      </c>
      <c r="B29" s="48"/>
      <c r="C29" s="48"/>
      <c r="D29" s="48"/>
      <c r="E29" s="48"/>
      <c r="F29" s="48"/>
      <c r="G29" s="23" t="s">
        <v>24</v>
      </c>
      <c r="H29" s="21">
        <v>0.09</v>
      </c>
      <c r="I29" s="22">
        <f>H29*$I$40*12</f>
        <v>5725.08</v>
      </c>
      <c r="J29" s="23" t="s">
        <v>24</v>
      </c>
      <c r="K29" s="21">
        <v>0.09</v>
      </c>
      <c r="L29" s="22">
        <f>K29*$L$40*12</f>
        <v>4454.568</v>
      </c>
      <c r="O29" s="34"/>
      <c r="P29" s="7"/>
      <c r="Q29" s="4"/>
    </row>
    <row r="30" spans="1:17" ht="78" customHeight="1">
      <c r="A30" s="48" t="s">
        <v>25</v>
      </c>
      <c r="B30" s="48"/>
      <c r="C30" s="48"/>
      <c r="D30" s="48"/>
      <c r="E30" s="48"/>
      <c r="F30" s="48"/>
      <c r="G30" s="17" t="s">
        <v>40</v>
      </c>
      <c r="H30" s="21">
        <v>2.93</v>
      </c>
      <c r="I30" s="22">
        <f>H30*$I$40*12</f>
        <v>186383.16</v>
      </c>
      <c r="J30" s="17" t="s">
        <v>40</v>
      </c>
      <c r="K30" s="21">
        <v>2.56</v>
      </c>
      <c r="L30" s="22">
        <f>K30*$L$40*12</f>
        <v>126707.712</v>
      </c>
      <c r="O30" s="34"/>
      <c r="P30" s="7"/>
      <c r="Q30" s="4"/>
    </row>
    <row r="31" spans="1:17" ht="12.75">
      <c r="A31" s="51" t="s">
        <v>26</v>
      </c>
      <c r="B31" s="51"/>
      <c r="C31" s="51"/>
      <c r="D31" s="51"/>
      <c r="E31" s="51"/>
      <c r="F31" s="51"/>
      <c r="G31" s="19"/>
      <c r="H31" s="20">
        <f>SUM(H32:H35)</f>
        <v>7.34</v>
      </c>
      <c r="I31" s="14">
        <f>I32+I33+I35+I34</f>
        <v>466912.08</v>
      </c>
      <c r="J31" s="19"/>
      <c r="K31" s="20">
        <f>SUM(K32:K35)</f>
        <v>5.0200000000000005</v>
      </c>
      <c r="L31" s="14">
        <f>L32+L33+L35+L34</f>
        <v>248465.904</v>
      </c>
      <c r="O31" s="33"/>
      <c r="P31" s="33"/>
      <c r="Q31" s="4"/>
    </row>
    <row r="32" spans="1:17" ht="100.5" customHeight="1">
      <c r="A32" s="48" t="s">
        <v>27</v>
      </c>
      <c r="B32" s="48"/>
      <c r="C32" s="48"/>
      <c r="D32" s="48"/>
      <c r="E32" s="48"/>
      <c r="F32" s="48"/>
      <c r="G32" s="23" t="s">
        <v>41</v>
      </c>
      <c r="H32" s="21">
        <v>2.75</v>
      </c>
      <c r="I32" s="22">
        <f>H32*$I$40*12</f>
        <v>174933</v>
      </c>
      <c r="J32" s="23" t="s">
        <v>41</v>
      </c>
      <c r="K32" s="21">
        <v>2.75</v>
      </c>
      <c r="L32" s="22">
        <f>K32*$L$40*12</f>
        <v>136111.80000000002</v>
      </c>
      <c r="O32" s="34"/>
      <c r="P32" s="7"/>
      <c r="Q32" s="4"/>
    </row>
    <row r="33" spans="1:17" s="1" customFormat="1" ht="63" customHeight="1">
      <c r="A33" s="46" t="s">
        <v>28</v>
      </c>
      <c r="B33" s="46"/>
      <c r="C33" s="46"/>
      <c r="D33" s="46"/>
      <c r="E33" s="46"/>
      <c r="F33" s="46"/>
      <c r="G33" s="23" t="s">
        <v>45</v>
      </c>
      <c r="H33" s="21">
        <v>2.52</v>
      </c>
      <c r="I33" s="22">
        <f>H33*$I$40*12</f>
        <v>160302.24</v>
      </c>
      <c r="J33" s="23" t="s">
        <v>45</v>
      </c>
      <c r="K33" s="21">
        <v>1.95</v>
      </c>
      <c r="L33" s="22">
        <f aca="true" t="shared" si="2" ref="L33:L38">K33*$L$40*12</f>
        <v>96515.64</v>
      </c>
      <c r="O33" s="34"/>
      <c r="P33" s="7"/>
      <c r="Q33" s="4"/>
    </row>
    <row r="34" spans="1:17" s="1" customFormat="1" ht="63" customHeight="1">
      <c r="A34" s="46" t="s">
        <v>29</v>
      </c>
      <c r="B34" s="46"/>
      <c r="C34" s="46"/>
      <c r="D34" s="46"/>
      <c r="E34" s="46"/>
      <c r="F34" s="46"/>
      <c r="G34" s="17" t="s">
        <v>40</v>
      </c>
      <c r="H34" s="21">
        <v>0.32</v>
      </c>
      <c r="I34" s="22">
        <f>H34*$I$40*12</f>
        <v>20355.84</v>
      </c>
      <c r="J34" s="17" t="s">
        <v>40</v>
      </c>
      <c r="K34" s="21">
        <v>0.32</v>
      </c>
      <c r="L34" s="22">
        <f t="shared" si="2"/>
        <v>15838.464</v>
      </c>
      <c r="O34" s="34"/>
      <c r="P34" s="7"/>
      <c r="Q34" s="4"/>
    </row>
    <row r="35" spans="1:17" s="1" customFormat="1" ht="12.75">
      <c r="A35" s="46" t="s">
        <v>52</v>
      </c>
      <c r="B35" s="46"/>
      <c r="C35" s="46"/>
      <c r="D35" s="46"/>
      <c r="E35" s="46"/>
      <c r="F35" s="46"/>
      <c r="G35" s="17" t="s">
        <v>44</v>
      </c>
      <c r="H35" s="21">
        <v>1.75</v>
      </c>
      <c r="I35" s="22">
        <f>H35*$I$40*12</f>
        <v>111321</v>
      </c>
      <c r="J35" s="17" t="s">
        <v>44</v>
      </c>
      <c r="K35" s="21">
        <v>0</v>
      </c>
      <c r="L35" s="22">
        <f t="shared" si="2"/>
        <v>0</v>
      </c>
      <c r="O35" s="34"/>
      <c r="P35" s="7"/>
      <c r="Q35" s="4"/>
    </row>
    <row r="36" spans="1:17" s="1" customFormat="1" ht="12.75">
      <c r="A36" s="47" t="s">
        <v>35</v>
      </c>
      <c r="B36" s="47"/>
      <c r="C36" s="47"/>
      <c r="D36" s="47"/>
      <c r="E36" s="47"/>
      <c r="F36" s="47"/>
      <c r="G36" s="17" t="s">
        <v>44</v>
      </c>
      <c r="H36" s="24">
        <v>2.95</v>
      </c>
      <c r="I36" s="13">
        <f>H36*I40*12</f>
        <v>187655.40000000002</v>
      </c>
      <c r="J36" s="17" t="s">
        <v>44</v>
      </c>
      <c r="K36" s="24">
        <v>0</v>
      </c>
      <c r="L36" s="13">
        <f t="shared" si="2"/>
        <v>0</v>
      </c>
      <c r="O36" s="34"/>
      <c r="P36" s="7"/>
      <c r="Q36" s="4"/>
    </row>
    <row r="37" spans="1:17" s="1" customFormat="1" ht="12.75">
      <c r="A37" s="47" t="s">
        <v>47</v>
      </c>
      <c r="B37" s="47"/>
      <c r="C37" s="47"/>
      <c r="D37" s="47"/>
      <c r="E37" s="47"/>
      <c r="F37" s="47"/>
      <c r="G37" s="17" t="s">
        <v>48</v>
      </c>
      <c r="H37" s="24">
        <v>0.35</v>
      </c>
      <c r="I37" s="13">
        <f>H37*I40*12</f>
        <v>22264.199999999997</v>
      </c>
      <c r="J37" s="17" t="s">
        <v>48</v>
      </c>
      <c r="K37" s="24">
        <v>0.35</v>
      </c>
      <c r="L37" s="13">
        <f t="shared" si="2"/>
        <v>17323.32</v>
      </c>
      <c r="O37" s="35"/>
      <c r="P37" s="7"/>
      <c r="Q37" s="4"/>
    </row>
    <row r="38" spans="1:17" s="1" customFormat="1" ht="12.75">
      <c r="A38" s="43" t="s">
        <v>46</v>
      </c>
      <c r="B38" s="44"/>
      <c r="C38" s="44"/>
      <c r="D38" s="44"/>
      <c r="E38" s="44"/>
      <c r="F38" s="45"/>
      <c r="G38" s="17" t="s">
        <v>44</v>
      </c>
      <c r="H38" s="24">
        <v>3.45</v>
      </c>
      <c r="I38" s="13">
        <f>H38*I40*12</f>
        <v>219461.40000000002</v>
      </c>
      <c r="J38" s="17" t="s">
        <v>44</v>
      </c>
      <c r="K38" s="24">
        <v>2.86</v>
      </c>
      <c r="L38" s="13">
        <f t="shared" si="2"/>
        <v>141556.272</v>
      </c>
      <c r="O38" s="35"/>
      <c r="P38" s="7"/>
      <c r="Q38" s="4"/>
    </row>
    <row r="39" spans="1:56" s="1" customFormat="1" ht="15.75" customHeight="1">
      <c r="A39" s="49" t="s">
        <v>30</v>
      </c>
      <c r="B39" s="49"/>
      <c r="C39" s="49"/>
      <c r="D39" s="49"/>
      <c r="E39" s="49"/>
      <c r="F39" s="49"/>
      <c r="G39" s="25"/>
      <c r="H39" s="26"/>
      <c r="I39" s="13">
        <f>I14+I19+I26+I31+I37+I36+I38</f>
        <v>1533049.1999999997</v>
      </c>
      <c r="J39" s="25"/>
      <c r="K39" s="26"/>
      <c r="L39" s="13">
        <f>L14+L19+L26+L31+L37+L36+L38</f>
        <v>867155.904</v>
      </c>
      <c r="M39" s="5">
        <f>I39+L39</f>
        <v>2400205.104</v>
      </c>
      <c r="N39" s="6">
        <f>M39*0.05/12</f>
        <v>10000.8546</v>
      </c>
      <c r="O39" s="36">
        <f>M39/12*0.05</f>
        <v>10000.854599999999</v>
      </c>
      <c r="P39" s="7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s="1" customFormat="1" ht="12.75">
      <c r="A40" s="49" t="s">
        <v>31</v>
      </c>
      <c r="B40" s="49"/>
      <c r="C40" s="49"/>
      <c r="D40" s="49"/>
      <c r="E40" s="49"/>
      <c r="F40" s="49"/>
      <c r="G40" s="27"/>
      <c r="H40" s="28"/>
      <c r="I40" s="29">
        <v>5301</v>
      </c>
      <c r="J40" s="27"/>
      <c r="K40" s="28"/>
      <c r="L40" s="29">
        <v>4124.6</v>
      </c>
      <c r="M40" s="4"/>
      <c r="N40" s="4"/>
      <c r="O40" s="37"/>
      <c r="P40" s="7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s="1" customFormat="1" ht="25.5" customHeight="1">
      <c r="A41" s="42" t="s">
        <v>49</v>
      </c>
      <c r="B41" s="42"/>
      <c r="C41" s="42"/>
      <c r="D41" s="42"/>
      <c r="E41" s="42"/>
      <c r="F41" s="42"/>
      <c r="G41" s="27"/>
      <c r="H41" s="20">
        <f>H37+H31+H26+H19+H14+H38+H36</f>
        <v>24.099999999999998</v>
      </c>
      <c r="I41" s="20"/>
      <c r="J41" s="27"/>
      <c r="K41" s="20">
        <f>K37+K31+K26+K19+K14+K38+K36</f>
        <v>17.52</v>
      </c>
      <c r="L41" s="20"/>
      <c r="M41" s="4"/>
      <c r="N41" s="4"/>
      <c r="O41" s="33"/>
      <c r="P41" s="3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9:56" s="1" customFormat="1" ht="12" customHeight="1">
      <c r="I42" s="4"/>
      <c r="L42" s="4"/>
      <c r="M42" s="4"/>
      <c r="N42" s="4"/>
      <c r="O42" s="4"/>
      <c r="P42" s="7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9:56" s="1" customFormat="1" ht="17.25" customHeight="1" hidden="1">
      <c r="I43" s="4"/>
      <c r="L43" s="4"/>
      <c r="M43" s="4"/>
      <c r="N43" s="4"/>
      <c r="O43" s="4"/>
      <c r="P43" s="7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5:17" s="1" customFormat="1" ht="12.75">
      <c r="O44" s="4"/>
      <c r="P44" s="7"/>
      <c r="Q44" s="4"/>
    </row>
  </sheetData>
  <sheetProtection/>
  <mergeCells count="37">
    <mergeCell ref="A5:G5"/>
    <mergeCell ref="A6:G6"/>
    <mergeCell ref="A7:G7"/>
    <mergeCell ref="A8:G8"/>
    <mergeCell ref="A11:F13"/>
    <mergeCell ref="G11:I11"/>
    <mergeCell ref="G12:I12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39:F39"/>
    <mergeCell ref="A40:F40"/>
    <mergeCell ref="A26:F26"/>
    <mergeCell ref="A27:F27"/>
    <mergeCell ref="A28:F28"/>
    <mergeCell ref="A29:F29"/>
    <mergeCell ref="A30:F30"/>
    <mergeCell ref="A31:F31"/>
    <mergeCell ref="J11:L11"/>
    <mergeCell ref="J12:L12"/>
    <mergeCell ref="A41:F41"/>
    <mergeCell ref="A38:F38"/>
    <mergeCell ref="A34:F34"/>
    <mergeCell ref="A36:F36"/>
    <mergeCell ref="A32:F32"/>
    <mergeCell ref="A33:F33"/>
    <mergeCell ref="A35:F35"/>
    <mergeCell ref="A37:F37"/>
  </mergeCells>
  <printOptions/>
  <pageMargins left="0.6299212598425197" right="0.11811023622047245" top="0.03937007874015748" bottom="0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2015-07-08T07:54:42Z</cp:lastPrinted>
  <dcterms:modified xsi:type="dcterms:W3CDTF">2015-07-10T07:47:27Z</dcterms:modified>
  <cp:category/>
  <cp:version/>
  <cp:contentType/>
  <cp:contentStatus/>
</cp:coreProperties>
</file>